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Documents\Directors information\Directors Meetings\2024\2024 Strategic Planning\"/>
    </mc:Choice>
  </mc:AlternateContent>
  <xr:revisionPtr revIDLastSave="0" documentId="8_{E4EB534D-5F60-4B90-9399-9C4BAD5E0FE5}" xr6:coauthVersionLast="47" xr6:coauthVersionMax="47" xr10:uidLastSave="{00000000-0000-0000-0000-000000000000}"/>
  <bookViews>
    <workbookView xWindow="-108" yWindow="-108" windowWidth="23256" windowHeight="12456" xr2:uid="{DDED470D-DBE8-448D-8585-2EAE65942DE9}"/>
  </bookViews>
  <sheets>
    <sheet name="24-25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1" i="1" l="1"/>
  <c r="I76" i="1"/>
  <c r="I69" i="1"/>
  <c r="I61" i="1"/>
  <c r="C61" i="1"/>
  <c r="F61" i="1" s="1"/>
  <c r="I58" i="1"/>
  <c r="I44" i="1"/>
  <c r="I39" i="1"/>
  <c r="I30" i="1"/>
  <c r="C30" i="1"/>
  <c r="F29" i="1"/>
  <c r="I24" i="1"/>
  <c r="I20" i="1"/>
  <c r="F14" i="1"/>
  <c r="I7" i="1"/>
  <c r="I35" i="1" l="1"/>
  <c r="I86" i="1"/>
  <c r="I93" i="1" s="1"/>
  <c r="I16" i="1"/>
  <c r="I90" i="1" s="1"/>
  <c r="I88" i="1" l="1"/>
  <c r="I92" i="1" s="1"/>
</calcChain>
</file>

<file path=xl/sharedStrings.xml><?xml version="1.0" encoding="utf-8"?>
<sst xmlns="http://schemas.openxmlformats.org/spreadsheetml/2006/main" count="250" uniqueCount="168">
  <si>
    <t>As at 19/02/2024</t>
  </si>
  <si>
    <t>Sage Code</t>
  </si>
  <si>
    <t>Budget 23-24</t>
  </si>
  <si>
    <t>Actual To Date 23-24</t>
  </si>
  <si>
    <t xml:space="preserve">Expected Total </t>
  </si>
  <si>
    <t>Under/Over budget</t>
  </si>
  <si>
    <t>Expected Income - Expected Expenditure</t>
  </si>
  <si>
    <t>Comments 23-24</t>
  </si>
  <si>
    <t>Proposed Budget 24-25</t>
  </si>
  <si>
    <t>Comments 24-25</t>
  </si>
  <si>
    <t>INCOME</t>
  </si>
  <si>
    <t>Expected Total Income</t>
  </si>
  <si>
    <t>Membership</t>
  </si>
  <si>
    <t>Size of pool - how many HEIs? How many disability practitioners? other membership groups? Will there be a fee increase? Figure reduced from £107,635 due to £19,000 invoiced in 22-23 but paid in 23-24 under old financial reporting system, as we are now on Sage, transaction is counted at point of invoice not on receipt of payment. £105,474 = 5% increase on membership types across the board. £117,692.89 = 5% increase on Individual, Retired and International, 19% increase on all institutional</t>
  </si>
  <si>
    <t>Professional Development</t>
  </si>
  <si>
    <t>N/A</t>
  </si>
  <si>
    <t>Total figure of two below</t>
  </si>
  <si>
    <t>Training</t>
  </si>
  <si>
    <r>
      <rPr>
        <sz val="11"/>
        <color rgb="FFFF0000"/>
        <rFont val="Aptos Narrow"/>
      </rPr>
      <t>Edit - calculations to get to £30,000.</t>
    </r>
    <r>
      <rPr>
        <sz val="11"/>
        <color rgb="FF000000"/>
        <rFont val="Aptos Narrow"/>
      </rPr>
      <t xml:space="preserve"> Pilot new Autism and ADHD course in September 2024. (Delivery will be 12 months Autism - 7months for ADHD course) UDL courses - pilot in March 2025. Course </t>
    </r>
    <r>
      <rPr>
        <b/>
        <sz val="11"/>
        <color rgb="FF000000"/>
        <rFont val="Aptos Narrow"/>
      </rPr>
      <t>fee</t>
    </r>
    <r>
      <rPr>
        <sz val="11"/>
        <color rgb="FF000000"/>
        <rFont val="Aptos Narrow"/>
      </rPr>
      <t xml:space="preserve"> = </t>
    </r>
    <r>
      <rPr>
        <b/>
        <sz val="11"/>
        <color rgb="FF000000"/>
        <rFont val="Aptos Narrow"/>
      </rPr>
      <t xml:space="preserve">£110-130 x 150 for Autism = £. </t>
    </r>
    <r>
      <rPr>
        <sz val="11"/>
        <color rgb="FF000000"/>
        <rFont val="Aptos Narrow"/>
      </rPr>
      <t>ADHD course same fee but unknown .</t>
    </r>
    <r>
      <rPr>
        <b/>
        <sz val="11"/>
        <color rgb="FF000000"/>
        <rFont val="Aptos Narrow"/>
      </rPr>
      <t xml:space="preserve"> = £33,000 - £39,000</t>
    </r>
    <r>
      <rPr>
        <sz val="11"/>
        <color rgb="FF000000"/>
        <rFont val="Aptos Narrow"/>
      </rPr>
      <t xml:space="preserve">  UDL courses - </t>
    </r>
    <r>
      <rPr>
        <b/>
        <sz val="11"/>
        <color rgb="FF000000"/>
        <rFont val="Aptos Narrow"/>
      </rPr>
      <t>fee</t>
    </r>
    <r>
      <rPr>
        <sz val="11"/>
        <color rgb="FF000000"/>
        <rFont val="Aptos Narrow"/>
      </rPr>
      <t xml:space="preserve"> = </t>
    </r>
    <r>
      <rPr>
        <b/>
        <sz val="11"/>
        <color rgb="FF000000"/>
        <rFont val="Aptos Narrow"/>
      </rPr>
      <t>£60 x 100 =</t>
    </r>
    <r>
      <rPr>
        <sz val="11"/>
        <color rgb="FF000000"/>
        <rFont val="Aptos Narrow"/>
      </rPr>
      <t xml:space="preserve"> </t>
    </r>
    <r>
      <rPr>
        <b/>
        <sz val="11"/>
        <color rgb="FF000000"/>
        <rFont val="Aptos Narrow"/>
      </rPr>
      <t xml:space="preserve">£6,000  </t>
    </r>
  </si>
  <si>
    <t>Webinars</t>
  </si>
  <si>
    <t>£2,800.00</t>
  </si>
  <si>
    <r>
      <t xml:space="preserve">Sponsorship target - £400 per webinar x4 = </t>
    </r>
    <r>
      <rPr>
        <b/>
        <sz val="11"/>
        <color rgb="FF000000"/>
        <rFont val="Aptos Narrow"/>
      </rPr>
      <t>£1600</t>
    </r>
    <r>
      <rPr>
        <sz val="11"/>
        <color rgb="FF000000"/>
        <rFont val="Aptos Narrow"/>
        <family val="2"/>
      </rPr>
      <t xml:space="preserve">. Ticket sales webinars (est 10 x £30pp = £300 x 4 webinars = </t>
    </r>
    <r>
      <rPr>
        <b/>
        <sz val="11"/>
        <color rgb="FF000000"/>
        <rFont val="Aptos Narrow"/>
      </rPr>
      <t>£1,200</t>
    </r>
    <r>
      <rPr>
        <sz val="11"/>
        <color rgb="FF000000"/>
        <rFont val="Aptos Narrow"/>
        <family val="2"/>
      </rPr>
      <t xml:space="preserve"> paid tickets)  </t>
    </r>
  </si>
  <si>
    <t>Conference</t>
  </si>
  <si>
    <t>Under budget due to some income in 22-23 financial year</t>
  </si>
  <si>
    <t>AC2023 Tickets</t>
  </si>
  <si>
    <t>4623 (to add)</t>
  </si>
  <si>
    <t>AC2023 Sponsorship</t>
  </si>
  <si>
    <t>To Add</t>
  </si>
  <si>
    <t>AC2024 Tickets</t>
  </si>
  <si>
    <t>4624 (to add)</t>
  </si>
  <si>
    <t xml:space="preserve">Ticket sales low estimate. </t>
  </si>
  <si>
    <t>AC2024 Sponsorship</t>
  </si>
  <si>
    <t>Sponsorship outstanding estimate</t>
  </si>
  <si>
    <t>AC2025 Tickets</t>
  </si>
  <si>
    <t>4625 (to add)</t>
  </si>
  <si>
    <r>
      <t xml:space="preserve">Do we want to release tickets in March 25? </t>
    </r>
    <r>
      <rPr>
        <sz val="11"/>
        <color rgb="FFFF0000"/>
        <rFont val="Aptos Narrow"/>
      </rPr>
      <t xml:space="preserve">Yes, or slightly earlier, Feb? </t>
    </r>
    <r>
      <rPr>
        <sz val="11"/>
        <color rgb="FF000000"/>
        <rFont val="Aptos Narrow"/>
        <family val="2"/>
      </rPr>
      <t>propose budget for 15 tickets @ £440 from 24/25 budget</t>
    </r>
  </si>
  <si>
    <t>AC2025 Sponsorship</t>
  </si>
  <si>
    <r>
      <t xml:space="preserve">part sponsorship for conf 25 - are you happy with this figure? </t>
    </r>
    <r>
      <rPr>
        <sz val="11"/>
        <color rgb="FFFF0000"/>
        <rFont val="Aptos Narrow"/>
      </rPr>
      <t>yes</t>
    </r>
  </si>
  <si>
    <t>Accreditation</t>
  </si>
  <si>
    <t>estimated numbers and fees</t>
  </si>
  <si>
    <t>Other</t>
  </si>
  <si>
    <t>Other includes refunds for Sage and Guru</t>
  </si>
  <si>
    <t>No 'other' next year as not an option on sage</t>
  </si>
  <si>
    <t>TOTAL INCOME</t>
  </si>
  <si>
    <t>COST OF SALES</t>
  </si>
  <si>
    <t>Expected Total Spend</t>
  </si>
  <si>
    <t>Refund - not true cost of sale</t>
  </si>
  <si>
    <t xml:space="preserve">sage will mean this is not used </t>
  </si>
  <si>
    <t>Total figure of three below</t>
  </si>
  <si>
    <t>Training Delivery</t>
  </si>
  <si>
    <t>To be added</t>
  </si>
  <si>
    <t>Lynn to be paid £250 soon</t>
  </si>
  <si>
    <r>
      <t>Reviewer</t>
    </r>
    <r>
      <rPr>
        <sz val="11"/>
        <color rgb="FF000000"/>
        <rFont val="Aptos Narrow"/>
        <family val="2"/>
      </rPr>
      <t xml:space="preserve"> = £15.26 per hr x 2 nmh courses. Annual submissions = 150 x2 = 300. 4 reviewed per hr = 75 hrs = </t>
    </r>
    <r>
      <rPr>
        <b/>
        <sz val="11"/>
        <color rgb="FF000000"/>
        <rFont val="Aptos Narrow"/>
      </rPr>
      <t xml:space="preserve">£1144.50. Annual auditing </t>
    </r>
    <r>
      <rPr>
        <sz val="11"/>
        <color rgb="FF000000"/>
        <rFont val="Aptos Narrow"/>
      </rPr>
      <t>x3 courses £15.26 per hour x 3 hours = 9hrs.</t>
    </r>
    <r>
      <rPr>
        <b/>
        <sz val="11"/>
        <color rgb="FF000000"/>
        <rFont val="Aptos Narrow"/>
      </rPr>
      <t xml:space="preserve"> £137.34</t>
    </r>
  </si>
  <si>
    <t>Training Development</t>
  </si>
  <si>
    <r>
      <rPr>
        <b/>
        <sz val="11"/>
        <color rgb="FF000000"/>
        <rFont val="Aptos Narrow"/>
      </rPr>
      <t xml:space="preserve">Course developer </t>
    </r>
    <r>
      <rPr>
        <sz val="11"/>
        <color rgb="FF000000"/>
        <rFont val="Aptos Narrow"/>
      </rPr>
      <t>= £20hr (</t>
    </r>
    <r>
      <rPr>
        <sz val="11"/>
        <color rgb="FFFF0000"/>
        <rFont val="Aptos Narrow"/>
      </rPr>
      <t>or a fee of</t>
    </r>
    <r>
      <rPr>
        <sz val="11"/>
        <color rgb="FF000000"/>
        <rFont val="Aptos Narrow"/>
      </rPr>
      <t xml:space="preserve">) x 1 day week 6 months = </t>
    </r>
    <r>
      <rPr>
        <b/>
        <sz val="11"/>
        <color rgb="FF000000"/>
        <rFont val="Aptos Narrow"/>
      </rPr>
      <t>£3360.</t>
    </r>
    <r>
      <rPr>
        <sz val="11"/>
        <color rgb="FF000000"/>
        <rFont val="Aptos Narrow"/>
      </rPr>
      <t xml:space="preserve"> </t>
    </r>
    <r>
      <rPr>
        <b/>
        <sz val="11"/>
        <color rgb="FF000000"/>
        <rFont val="Aptos Narrow"/>
      </rPr>
      <t>Recording</t>
    </r>
    <r>
      <rPr>
        <sz val="11"/>
        <color rgb="FF000000"/>
        <rFont val="Aptos Narrow"/>
      </rPr>
      <t xml:space="preserve"> = in-person sessions to record content x3courses,  2 presenters/1 interviewee = 9 people at £140 per hr digital recording studio at uni = £1260 plus travel. </t>
    </r>
    <r>
      <rPr>
        <b/>
        <sz val="11"/>
        <color rgb="FF000000"/>
        <rFont val="Aptos Narrow"/>
      </rPr>
      <t>OR</t>
    </r>
    <r>
      <rPr>
        <sz val="11"/>
        <color rgb="FF000000"/>
        <rFont val="Aptos Narrow"/>
      </rPr>
      <t xml:space="preserve"> for anyone with poor sound quality, use Audio-Technica Broadcast Stereo Headset, Dynamic microphone £150 x2 plus retrurn postage to presenters, £100 = </t>
    </r>
    <r>
      <rPr>
        <b/>
        <sz val="11"/>
        <color rgb="FF000000"/>
        <rFont val="Aptos Narrow"/>
      </rPr>
      <t>£400</t>
    </r>
    <r>
      <rPr>
        <sz val="11"/>
        <color rgb="FF000000"/>
        <rFont val="Aptos Narrow"/>
      </rPr>
      <t xml:space="preserve"> for recording. </t>
    </r>
    <r>
      <rPr>
        <b/>
        <sz val="11"/>
        <color rgb="FF000000"/>
        <rFont val="Aptos Narrow"/>
      </rPr>
      <t>Content curators</t>
    </r>
    <r>
      <rPr>
        <sz val="11"/>
        <color rgb="FF000000"/>
        <rFont val="Aptos Narrow"/>
      </rPr>
      <t xml:space="preserve"> = up to 4 for each course - £20 per hour </t>
    </r>
    <r>
      <rPr>
        <sz val="11"/>
        <color rgb="FFFF0000"/>
        <rFont val="Aptos Narrow"/>
      </rPr>
      <t>(or a fee of</t>
    </r>
    <r>
      <rPr>
        <sz val="11"/>
        <color rgb="FF000000"/>
        <rFont val="Aptos Narrow"/>
      </rPr>
      <t xml:space="preserve">) x 25hrs = £500 x 12 = </t>
    </r>
    <r>
      <rPr>
        <b/>
        <sz val="11"/>
        <color rgb="FF000000"/>
        <rFont val="Aptos Narrow"/>
      </rPr>
      <t xml:space="preserve">£6000 </t>
    </r>
  </si>
  <si>
    <t>Webinar Delivery</t>
  </si>
  <si>
    <t>3 x student webinar speakers = £60 to be paid</t>
  </si>
  <si>
    <t>student vouchers 2x £20 x 4 webinars</t>
  </si>
  <si>
    <t>Total figure including Helen's input in Conference 2025</t>
  </si>
  <si>
    <t>Conference 2022</t>
  </si>
  <si>
    <t>Conference 2023</t>
  </si>
  <si>
    <t>Awards costs absorbed into conference budget</t>
  </si>
  <si>
    <t>Conference 2024</t>
  </si>
  <si>
    <t xml:space="preserve">balance to pay </t>
  </si>
  <si>
    <t>Conference 2025</t>
  </si>
  <si>
    <t xml:space="preserve">Include £10,000 deposit? </t>
  </si>
  <si>
    <t>need rates of pay for reviewers and delivery costs. Keep zero</t>
  </si>
  <si>
    <t>Publications</t>
  </si>
  <si>
    <t>Total for the below</t>
  </si>
  <si>
    <t>Journal</t>
  </si>
  <si>
    <t>Editor</t>
  </si>
  <si>
    <t>Guidance - Development</t>
  </si>
  <si>
    <t>Development of the 'handbook' - reduced by 4k (added to salaries)</t>
  </si>
  <si>
    <t>Guidance - Delivery</t>
  </si>
  <si>
    <t>Do we have any ongoing costs for delivery of guidance?</t>
  </si>
  <si>
    <t>No Sage Code</t>
  </si>
  <si>
    <t>sage will mean this is not used</t>
  </si>
  <si>
    <t>TOTAL COST OF SALES</t>
  </si>
  <si>
    <t>EXPENDITURE</t>
  </si>
  <si>
    <t>Fixed Expenditure</t>
  </si>
  <si>
    <t>Payroll</t>
  </si>
  <si>
    <t>Staff Salaries</t>
  </si>
  <si>
    <t>£71.689.13 = staff gross salary total minus estimated pension and taxes</t>
  </si>
  <si>
    <t>Everitt Kerr Payroll</t>
  </si>
  <si>
    <t xml:space="preserve">Payroll fees seem to have leapt up in the past few months, cost hasn't been consistent so hard to calculate - therefore calculated as 15% increase on this year's fees (due to 15% increase between 22-23) If the monthly cost has now risen to £160ishpcm this figure should be more like £1800- to take this in-house it would cost £6pcm including a 50% charity discount for Sage's basic payroll package, or £12pcm for a more advanced package </t>
  </si>
  <si>
    <t>Pension</t>
  </si>
  <si>
    <t>Calculated as 5% of projected salary in line with 23-24 expenditure</t>
  </si>
  <si>
    <t>Tax</t>
  </si>
  <si>
    <t>2210/2220</t>
  </si>
  <si>
    <t>Calculated as 30% of projected salary in line with 23-24 expenditure</t>
  </si>
  <si>
    <t>Office Subscriptions &amp; Programs</t>
  </si>
  <si>
    <t>Insurance counted as separate to Office Subscriptions</t>
  </si>
  <si>
    <t>VLE/LMS</t>
  </si>
  <si>
    <t>New for 24-25, Price is based on one user for Articulate 360 for a year,  plus one year of Reach 360 the hosting software including a 50% charity discount on Articulate license. Moodle would be £798pa plus £100 one off set up fee.</t>
  </si>
  <si>
    <t>Website Security Maintenance</t>
  </si>
  <si>
    <t>If price stays the same. Can't predict price increase as we haven't used them long enough to see if it's increased in previous years</t>
  </si>
  <si>
    <t>Zoom</t>
  </si>
  <si>
    <t>If prices don't increase (they didn't increase in 22-23) - Zoom annual subscription plus webinars add on charged monthly</t>
  </si>
  <si>
    <t>Buzzsprout podcast hosting</t>
  </si>
  <si>
    <t xml:space="preserve">Plan charged at $12usd per month so varies with exchange rate. Budget estimate based on £11pcm as a worst case </t>
  </si>
  <si>
    <t>O2 - phone contract</t>
  </si>
  <si>
    <t>Contract at £12pcm expires July 2025</t>
  </si>
  <si>
    <t>Otter AI</t>
  </si>
  <si>
    <t>Charged at $240pcm - price depends on exchange rate so guessed at highest previous cost. Hasn't changed since 2020</t>
  </si>
  <si>
    <t>Sage (Accounting Software)</t>
  </si>
  <si>
    <t>McAfee internet security</t>
  </si>
  <si>
    <t>Renews at same price next year</t>
  </si>
  <si>
    <t>Zapier Integration</t>
  </si>
  <si>
    <t>Advoco Maximizer, Microsoft 365 and Egnyte</t>
  </si>
  <si>
    <t>Maximizer superuser training was agreed for 23-24 but never used, do we want to look at it again for this year? Should this be in office training costs</t>
  </si>
  <si>
    <t>Advoco Consultancy Fees</t>
  </si>
  <si>
    <t>This was how much we paid last time. This is budgeting for one consultation for the year</t>
  </si>
  <si>
    <t>Office Rent</t>
  </si>
  <si>
    <t>Calculated at a 5% increase on this year's rent (as per increase 22-23)</t>
  </si>
  <si>
    <t>Variable Expenditure</t>
  </si>
  <si>
    <t>Directors Expenses</t>
  </si>
  <si>
    <t>Strategic Planning</t>
  </si>
  <si>
    <t xml:space="preserve">£7,360 Chesford Grange for Strat Planning, £1,725 travel for approx half attendees claiming this financial year at a guessed average of £150pp </t>
  </si>
  <si>
    <t>Based on 5% increase from 23-24 predicted expenditure</t>
  </si>
  <si>
    <t>Other Expenses</t>
  </si>
  <si>
    <t>Consider events / conferences etc.</t>
  </si>
  <si>
    <t>Committee Expenses</t>
  </si>
  <si>
    <t>New for 24-25</t>
  </si>
  <si>
    <t>Break down per committee for face to face meetings</t>
  </si>
  <si>
    <t>Professional Dev. - Training</t>
  </si>
  <si>
    <r>
      <rPr>
        <sz val="11"/>
        <color rgb="FF000000"/>
        <rFont val="Aptos Narrow"/>
      </rPr>
      <t>In-person sessions to record content x3courses =  2 presenters and 1 interviewee = 9 people</t>
    </r>
    <r>
      <rPr>
        <b/>
        <sz val="11"/>
        <color rgb="FF000000"/>
        <rFont val="Aptos Narrow"/>
      </rPr>
      <t xml:space="preserve"> travel, if needed </t>
    </r>
    <r>
      <rPr>
        <sz val="11"/>
        <color rgb="FF000000"/>
        <rFont val="Aptos Narrow"/>
      </rPr>
      <t>= £900</t>
    </r>
  </si>
  <si>
    <t>Professional Dev. - Webinars</t>
  </si>
  <si>
    <t>*No expenses anticipated</t>
  </si>
  <si>
    <t>Meetings online. £500 contingency suggested to cover expenses if office team or committee member needs to go and scope out venues. Or is this covered in K85?</t>
  </si>
  <si>
    <t>Online only?</t>
  </si>
  <si>
    <t>Guidance</t>
  </si>
  <si>
    <t>Awards</t>
  </si>
  <si>
    <t>To remove - merge into conference</t>
  </si>
  <si>
    <t>Fees</t>
  </si>
  <si>
    <t>Ticket Tailor</t>
  </si>
  <si>
    <r>
      <rPr>
        <sz val="11"/>
        <color rgb="FF000000"/>
        <rFont val="Aptos Narrow"/>
      </rPr>
      <t xml:space="preserve">Total number of tickets you plan to sell for webinars - </t>
    </r>
    <r>
      <rPr>
        <sz val="11"/>
        <color rgb="FFFF0000"/>
        <rFont val="Aptos Narrow"/>
      </rPr>
      <t xml:space="preserve">webinars (est 10 x £30pp = £300 x 4 webinars = </t>
    </r>
    <r>
      <rPr>
        <b/>
        <sz val="11"/>
        <color rgb="FFFF0000"/>
        <rFont val="Aptos Narrow"/>
      </rPr>
      <t>£1,200)</t>
    </r>
    <r>
      <rPr>
        <sz val="11"/>
        <color rgb="FFFF0000"/>
        <rFont val="Aptos Narrow"/>
      </rPr>
      <t xml:space="preserve">  (unpaid 150, 150, 200, 300 over 4 webinars = 800 tickets)</t>
    </r>
    <r>
      <rPr>
        <sz val="11"/>
        <color rgb="FF000000"/>
        <rFont val="Aptos Narrow"/>
      </rPr>
      <t xml:space="preserve">  and conference. How many attendees? Credits are bought in blocks so we can guess a total quite easily if we have an idea of how many *paid* tickets we will be processing </t>
    </r>
    <r>
      <rPr>
        <sz val="11"/>
        <color rgb="FFFF0000"/>
        <rFont val="Aptos Narrow"/>
      </rPr>
      <t>- £65760 conference ticket sales estimated (minus 6600 = £59160) -150 online @ £40/ 24 one day tickets @£200 / 2 day all in 114 @ £440 / 25 free day tickets/ 25 free 2 day ticket</t>
    </r>
    <r>
      <rPr>
        <sz val="11"/>
        <color rgb="FF000000"/>
        <rFont val="Aptos Narrow"/>
      </rPr>
      <t>s 300 Ticket credits =</t>
    </r>
    <r>
      <rPr>
        <b/>
        <sz val="11"/>
        <color rgb="FF000000"/>
        <rFont val="Aptos Narrow"/>
      </rPr>
      <t xml:space="preserve"> £104.40 </t>
    </r>
  </si>
  <si>
    <t>Bank fees</t>
  </si>
  <si>
    <t>Last year's spend included two new barclaycards, we won't be buying more cards this year (we hope!)</t>
  </si>
  <si>
    <t>Stripe fees</t>
  </si>
  <si>
    <t>-</t>
  </si>
  <si>
    <t>Based on average stripe fees for the past 4 months, this is difficult to estimate as it is based on the value of stripe transactions so will vary greatly if we increase the number of things we sell</t>
  </si>
  <si>
    <t>Accountants Fees</t>
  </si>
  <si>
    <t>On the assumption that EK's fees stay the same</t>
  </si>
  <si>
    <t>Worldpay Fees</t>
  </si>
  <si>
    <t>To be removed from 24-25 budget</t>
  </si>
  <si>
    <t>Accessibility</t>
  </si>
  <si>
    <t>Office Equipment</t>
  </si>
  <si>
    <t>Printer Hire</t>
  </si>
  <si>
    <t>Decision to be made on keeping printer. Cost to terminate contract early is £2633.57 (£2383.57 final settlement cost plus £250 collection fee) Collection fee of £250 will have to be paid at the end of the contract or if terminated early.</t>
  </si>
  <si>
    <t>Depends if we need to buy a new printer</t>
  </si>
  <si>
    <t>Insurance</t>
  </si>
  <si>
    <t>Estimating that it'll be the same next year?</t>
  </si>
  <si>
    <t>Office Training Costs</t>
  </si>
  <si>
    <t>If Alice does enhanced safeguarding training then there will be an additional cost, Cat added to FSB training = £80, 4 x sessions of maximizer super user training</t>
  </si>
  <si>
    <t>Professional Fees</t>
  </si>
  <si>
    <t>Honorary Treasurer's Forum has been added,  AMOSHEE higher than anticipated (£780 instead of £430)</t>
  </si>
  <si>
    <t>National Federation of Small business</t>
  </si>
  <si>
    <t>Based on 14% increase as per previous years</t>
  </si>
  <si>
    <t>AMOSSHE Membership</t>
  </si>
  <si>
    <t>No AMOSSHE membership this year</t>
  </si>
  <si>
    <t>Honarary Treasurer's Forum</t>
  </si>
  <si>
    <t>We didn't pay for this previously… do we need it? Price estimated to stay the same as nothing to compare it to</t>
  </si>
  <si>
    <t>Office Staff Related Costs</t>
  </si>
  <si>
    <t>£170.33 spend after AtW is reimbursed - revise estimated</t>
  </si>
  <si>
    <t>Travel of office staff to meetings &amp; events, accommodation and associated costs</t>
  </si>
  <si>
    <t>TOTAL EXPENDITURE</t>
  </si>
  <si>
    <t>DIFFERENCE (PROFIT/LOSS)</t>
  </si>
  <si>
    <t>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</si>
</sst>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1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1"/>
      <color rgb="FF000000"/>
      <name val="Aptos Narrow"/>
    </font>
    <font>
      <sz val="11"/>
      <color rgb="FFFF0000"/>
      <name val="Aptos Narrow"/>
    </font>
    <font>
      <b/>
      <sz val="11"/>
      <color rgb="FF000000"/>
      <name val="Aptos Narrow"/>
    </font>
    <font>
      <sz val="11"/>
      <color rgb="FF000000"/>
      <name val="Aptos Narrow"/>
      <family val="2"/>
    </font>
    <font>
      <b/>
      <sz val="11"/>
      <color rgb="FF7030A0"/>
      <name val="Aptos Narrow"/>
      <family val="2"/>
      <scheme val="minor"/>
    </font>
    <font>
      <b/>
      <u/>
      <sz val="11"/>
      <color rgb="FF0070C0"/>
      <name val="Aptos Narrow"/>
      <family val="2"/>
      <scheme val="minor"/>
    </font>
    <font>
      <sz val="11"/>
      <color theme="1"/>
      <name val="Aptos Narrow"/>
    </font>
    <font>
      <b/>
      <sz val="11"/>
      <color rgb="FFFF0000"/>
      <name val="Aptos Narrow"/>
    </font>
    <font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1"/>
      <color theme="9" tint="-0.249977111117893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b/>
      <i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64" fontId="9" fillId="4" borderId="3" xfId="0" applyNumberFormat="1" applyFont="1" applyFill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8" fontId="0" fillId="0" borderId="1" xfId="0" applyNumberFormat="1" applyBorder="1" applyAlignment="1">
      <alignment vertical="center" wrapText="1"/>
    </xf>
    <xf numFmtId="164" fontId="2" fillId="4" borderId="1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164" fontId="0" fillId="0" borderId="2" xfId="0" applyNumberForma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164" fontId="9" fillId="2" borderId="3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3" borderId="3" xfId="0" applyFill="1" applyBorder="1" applyAlignment="1">
      <alignment vertical="center"/>
    </xf>
    <xf numFmtId="164" fontId="14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164" fontId="14" fillId="4" borderId="6" xfId="0" applyNumberFormat="1" applyFont="1" applyFill="1" applyBorder="1" applyAlignment="1">
      <alignment horizontal="center" vertical="center"/>
    </xf>
    <xf numFmtId="164" fontId="14" fillId="0" borderId="6" xfId="0" applyNumberFormat="1" applyFont="1" applyBorder="1" applyAlignment="1">
      <alignment horizontal="center" vertical="center"/>
    </xf>
    <xf numFmtId="0" fontId="16" fillId="3" borderId="3" xfId="0" applyFont="1" applyFill="1" applyBorder="1" applyAlignment="1">
      <alignment vertical="center"/>
    </xf>
    <xf numFmtId="164" fontId="15" fillId="2" borderId="3" xfId="0" applyNumberFormat="1" applyFont="1" applyFill="1" applyBorder="1" applyAlignment="1">
      <alignment horizontal="center" vertical="center"/>
    </xf>
    <xf numFmtId="44" fontId="2" fillId="0" borderId="3" xfId="0" applyNumberFormat="1" applyFont="1" applyBorder="1" applyAlignment="1">
      <alignment horizontal="center" vertical="center"/>
    </xf>
    <xf numFmtId="164" fontId="17" fillId="5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164" fontId="15" fillId="0" borderId="3" xfId="0" applyNumberFormat="1" applyFont="1" applyFill="1" applyBorder="1" applyAlignment="1">
      <alignment horizontal="center" vertical="center"/>
    </xf>
    <xf numFmtId="164" fontId="14" fillId="0" borderId="3" xfId="0" applyNumberFormat="1" applyFont="1" applyFill="1" applyBorder="1" applyAlignment="1">
      <alignment horizontal="center" vertical="center"/>
    </xf>
    <xf numFmtId="164" fontId="14" fillId="0" borderId="6" xfId="0" applyNumberFormat="1" applyFont="1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DAEDB-4755-45DE-BDA9-FA7436550903}">
  <dimension ref="A1:L93"/>
  <sheetViews>
    <sheetView tabSelected="1" zoomScaleNormal="100" workbookViewId="0">
      <pane ySplit="1" topLeftCell="A2" activePane="bottomLeft" state="frozen"/>
      <selection pane="bottomLeft" activeCell="O4" sqref="O4"/>
    </sheetView>
  </sheetViews>
  <sheetFormatPr defaultRowHeight="14.4" outlineLevelRow="1" x14ac:dyDescent="0.3"/>
  <cols>
    <col min="1" max="1" width="19.33203125" style="73" customWidth="1"/>
    <col min="2" max="2" width="6.44140625" style="74" hidden="1" customWidth="1"/>
    <col min="3" max="3" width="13.5546875" style="75" customWidth="1"/>
    <col min="4" max="5" width="13.6640625" style="74" customWidth="1"/>
    <col min="6" max="6" width="13.5546875" style="74" customWidth="1"/>
    <col min="7" max="7" width="33.88671875" style="74" hidden="1" customWidth="1"/>
    <col min="8" max="8" width="37.88671875" style="73" hidden="1" customWidth="1"/>
    <col min="9" max="9" width="23.33203125" style="76" customWidth="1"/>
    <col min="10" max="10" width="83.33203125" style="77" hidden="1" customWidth="1"/>
  </cols>
  <sheetData>
    <row r="1" spans="1:12" ht="28.8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</row>
    <row r="2" spans="1:12" ht="28.8" x14ac:dyDescent="0.3">
      <c r="A2" s="1" t="s">
        <v>10</v>
      </c>
      <c r="B2" s="1" t="s">
        <v>1</v>
      </c>
      <c r="C2" s="2" t="s">
        <v>2</v>
      </c>
      <c r="D2" s="1" t="s">
        <v>3</v>
      </c>
      <c r="E2" s="1" t="s">
        <v>11</v>
      </c>
      <c r="F2" s="1" t="s">
        <v>5</v>
      </c>
      <c r="G2" s="1" t="s">
        <v>6</v>
      </c>
      <c r="H2" s="1" t="s">
        <v>7</v>
      </c>
      <c r="I2" s="3" t="s">
        <v>8</v>
      </c>
      <c r="J2" s="4" t="s">
        <v>9</v>
      </c>
    </row>
    <row r="3" spans="1:12" ht="72" x14ac:dyDescent="0.3">
      <c r="A3" s="5" t="s">
        <v>12</v>
      </c>
      <c r="B3" s="6">
        <v>4300</v>
      </c>
      <c r="C3" s="7">
        <v>104395</v>
      </c>
      <c r="D3" s="8">
        <v>94172.5</v>
      </c>
      <c r="E3" s="8">
        <v>107625.71428571428</v>
      </c>
      <c r="F3" s="8">
        <v>3230.7142857142753</v>
      </c>
      <c r="G3" s="8">
        <v>107579.86428571427</v>
      </c>
      <c r="H3" s="9"/>
      <c r="I3" s="7">
        <v>114819.24166666665</v>
      </c>
      <c r="J3" s="86" t="s">
        <v>13</v>
      </c>
      <c r="K3" s="87"/>
      <c r="L3" s="88"/>
    </row>
    <row r="4" spans="1:12" ht="28.8" x14ac:dyDescent="0.3">
      <c r="A4" s="5" t="s">
        <v>14</v>
      </c>
      <c r="B4" s="6" t="s">
        <v>15</v>
      </c>
      <c r="C4" s="7">
        <v>21022</v>
      </c>
      <c r="D4" s="8">
        <v>16952.25</v>
      </c>
      <c r="E4" s="8">
        <v>19374</v>
      </c>
      <c r="F4" s="8">
        <v>-1648</v>
      </c>
      <c r="G4" s="11">
        <v>17526.86</v>
      </c>
      <c r="H4" s="9"/>
      <c r="I4" s="7">
        <v>32800</v>
      </c>
      <c r="J4" s="10" t="s">
        <v>16</v>
      </c>
    </row>
    <row r="5" spans="1:12" ht="57.6" hidden="1" outlineLevel="1" x14ac:dyDescent="0.3">
      <c r="A5" s="12" t="s">
        <v>17</v>
      </c>
      <c r="B5" s="13">
        <v>4501</v>
      </c>
      <c r="C5" s="14"/>
      <c r="D5" s="15">
        <v>16771.66</v>
      </c>
      <c r="E5" s="15">
        <v>19167.611428571428</v>
      </c>
      <c r="F5" s="15"/>
      <c r="G5" s="16"/>
      <c r="H5" s="9"/>
      <c r="I5" s="14">
        <v>30000</v>
      </c>
      <c r="J5" s="17" t="s">
        <v>18</v>
      </c>
    </row>
    <row r="6" spans="1:12" ht="28.8" hidden="1" outlineLevel="1" x14ac:dyDescent="0.3">
      <c r="A6" s="12" t="s">
        <v>19</v>
      </c>
      <c r="B6" s="13">
        <v>4503</v>
      </c>
      <c r="C6" s="14"/>
      <c r="D6" s="15">
        <v>180.59</v>
      </c>
      <c r="E6" s="15">
        <v>206.38857142857142</v>
      </c>
      <c r="F6" s="15"/>
      <c r="G6" s="13"/>
      <c r="H6" s="9"/>
      <c r="I6" s="14" t="s">
        <v>20</v>
      </c>
      <c r="J6" s="17" t="s">
        <v>21</v>
      </c>
    </row>
    <row r="7" spans="1:12" ht="28.8" collapsed="1" x14ac:dyDescent="0.3">
      <c r="A7" s="5" t="s">
        <v>22</v>
      </c>
      <c r="B7" s="6" t="s">
        <v>15</v>
      </c>
      <c r="C7" s="7">
        <v>79741</v>
      </c>
      <c r="D7" s="8">
        <v>60473.86</v>
      </c>
      <c r="E7" s="8">
        <v>83036.86</v>
      </c>
      <c r="F7" s="8">
        <v>3295.8600000000006</v>
      </c>
      <c r="G7" s="8">
        <v>37949.800000000003</v>
      </c>
      <c r="H7" s="9" t="s">
        <v>23</v>
      </c>
      <c r="I7" s="7">
        <f>SUM(I8:I13)</f>
        <v>102360</v>
      </c>
      <c r="J7" s="10"/>
    </row>
    <row r="8" spans="1:12" hidden="1" outlineLevel="1" x14ac:dyDescent="0.3">
      <c r="A8" s="12" t="s">
        <v>24</v>
      </c>
      <c r="B8" s="13" t="s">
        <v>25</v>
      </c>
      <c r="C8" s="14"/>
      <c r="D8" s="15">
        <v>32843.86</v>
      </c>
      <c r="E8" s="15">
        <v>32843.86</v>
      </c>
      <c r="F8" s="15"/>
      <c r="G8" s="13"/>
      <c r="H8" s="9"/>
      <c r="I8" s="14">
        <v>0</v>
      </c>
      <c r="J8" s="10"/>
    </row>
    <row r="9" spans="1:12" hidden="1" outlineLevel="1" x14ac:dyDescent="0.3">
      <c r="A9" s="12" t="s">
        <v>26</v>
      </c>
      <c r="B9" s="13" t="s">
        <v>27</v>
      </c>
      <c r="C9" s="14"/>
      <c r="D9" s="15">
        <v>27630</v>
      </c>
      <c r="E9" s="15">
        <v>27630</v>
      </c>
      <c r="F9" s="15"/>
      <c r="G9" s="13"/>
      <c r="H9" s="9"/>
      <c r="I9" s="14">
        <v>0</v>
      </c>
      <c r="J9" s="10"/>
    </row>
    <row r="10" spans="1:12" hidden="1" outlineLevel="1" x14ac:dyDescent="0.3">
      <c r="A10" s="12" t="s">
        <v>28</v>
      </c>
      <c r="B10" s="13" t="s">
        <v>29</v>
      </c>
      <c r="C10" s="14"/>
      <c r="D10" s="15"/>
      <c r="E10" s="15"/>
      <c r="F10" s="15"/>
      <c r="G10" s="13"/>
      <c r="H10" s="9"/>
      <c r="I10" s="14">
        <v>65760</v>
      </c>
      <c r="J10" s="10" t="s">
        <v>30</v>
      </c>
    </row>
    <row r="11" spans="1:12" hidden="1" outlineLevel="1" x14ac:dyDescent="0.3">
      <c r="A11" s="12" t="s">
        <v>31</v>
      </c>
      <c r="B11" s="13" t="s">
        <v>27</v>
      </c>
      <c r="C11" s="14"/>
      <c r="D11" s="15"/>
      <c r="E11" s="15">
        <v>22563</v>
      </c>
      <c r="F11" s="15"/>
      <c r="G11" s="13"/>
      <c r="H11" s="9"/>
      <c r="I11" s="14">
        <v>10000</v>
      </c>
      <c r="J11" s="10" t="s">
        <v>32</v>
      </c>
    </row>
    <row r="12" spans="1:12" ht="28.8" hidden="1" outlineLevel="1" x14ac:dyDescent="0.3">
      <c r="A12" s="12" t="s">
        <v>33</v>
      </c>
      <c r="B12" s="13" t="s">
        <v>34</v>
      </c>
      <c r="C12" s="14"/>
      <c r="D12" s="15"/>
      <c r="E12" s="15"/>
      <c r="F12" s="15"/>
      <c r="G12" s="13"/>
      <c r="H12" s="9"/>
      <c r="I12" s="7">
        <v>6600</v>
      </c>
      <c r="J12" s="17" t="s">
        <v>35</v>
      </c>
    </row>
    <row r="13" spans="1:12" hidden="1" outlineLevel="1" x14ac:dyDescent="0.3">
      <c r="A13" s="12" t="s">
        <v>36</v>
      </c>
      <c r="B13" s="13" t="s">
        <v>27</v>
      </c>
      <c r="C13" s="14"/>
      <c r="D13" s="15"/>
      <c r="E13" s="15"/>
      <c r="F13" s="15"/>
      <c r="G13" s="13"/>
      <c r="H13" s="9"/>
      <c r="I13" s="14">
        <v>20000</v>
      </c>
      <c r="J13" s="17" t="s">
        <v>37</v>
      </c>
    </row>
    <row r="14" spans="1:12" collapsed="1" x14ac:dyDescent="0.3">
      <c r="A14" s="5" t="s">
        <v>38</v>
      </c>
      <c r="B14" s="6">
        <v>4700</v>
      </c>
      <c r="C14" s="7">
        <v>4570</v>
      </c>
      <c r="D14" s="8">
        <v>1916.39</v>
      </c>
      <c r="E14" s="8">
        <v>2310</v>
      </c>
      <c r="F14" s="8">
        <f>E14-C14</f>
        <v>-2260</v>
      </c>
      <c r="G14" s="8">
        <v>1650.1600000000003</v>
      </c>
      <c r="H14" s="9"/>
      <c r="I14" s="7">
        <v>2300</v>
      </c>
      <c r="J14" s="10" t="s">
        <v>39</v>
      </c>
    </row>
    <row r="15" spans="1:12" ht="15" thickBot="1" x14ac:dyDescent="0.35">
      <c r="A15" s="18" t="s">
        <v>40</v>
      </c>
      <c r="B15" s="19">
        <v>4800</v>
      </c>
      <c r="C15" s="20"/>
      <c r="D15" s="21">
        <v>500.6600000000326</v>
      </c>
      <c r="E15" s="21">
        <v>500.66</v>
      </c>
      <c r="F15" s="21">
        <v>500.66</v>
      </c>
      <c r="G15" s="21">
        <v>308.76</v>
      </c>
      <c r="H15" s="22" t="s">
        <v>41</v>
      </c>
      <c r="I15" s="20">
        <v>0</v>
      </c>
      <c r="J15" s="10" t="s">
        <v>42</v>
      </c>
    </row>
    <row r="16" spans="1:12" ht="15.6" thickTop="1" thickBot="1" x14ac:dyDescent="0.35">
      <c r="A16" s="23" t="s">
        <v>43</v>
      </c>
      <c r="B16" s="24" t="s">
        <v>15</v>
      </c>
      <c r="C16" s="25">
        <v>209728</v>
      </c>
      <c r="D16" s="26">
        <v>174015.66000000003</v>
      </c>
      <c r="E16" s="26">
        <v>212727.39428571428</v>
      </c>
      <c r="F16" s="26">
        <v>2999.3942857142829</v>
      </c>
      <c r="G16" s="27">
        <v>165015.4442857143</v>
      </c>
      <c r="H16" s="28"/>
      <c r="I16" s="26">
        <f>I3+I4+I7+I14+I15</f>
        <v>252279.24166666664</v>
      </c>
      <c r="J16" s="29"/>
    </row>
    <row r="17" spans="1:10" ht="15" thickTop="1" x14ac:dyDescent="0.3">
      <c r="A17" s="30"/>
      <c r="B17" s="31"/>
      <c r="C17" s="32"/>
      <c r="D17" s="32"/>
      <c r="E17" s="32"/>
      <c r="F17" s="31"/>
      <c r="G17" s="31"/>
      <c r="H17" s="33"/>
      <c r="I17" s="32"/>
      <c r="J17" s="10"/>
    </row>
    <row r="18" spans="1:10" ht="28.8" x14ac:dyDescent="0.3">
      <c r="A18" s="34" t="s">
        <v>44</v>
      </c>
      <c r="B18" s="34" t="s">
        <v>1</v>
      </c>
      <c r="C18" s="35" t="s">
        <v>2</v>
      </c>
      <c r="D18" s="34" t="s">
        <v>3</v>
      </c>
      <c r="E18" s="34" t="s">
        <v>45</v>
      </c>
      <c r="F18" s="34" t="s">
        <v>5</v>
      </c>
      <c r="G18" s="12"/>
      <c r="H18" s="34" t="s">
        <v>7</v>
      </c>
      <c r="I18" s="36" t="s">
        <v>8</v>
      </c>
      <c r="J18" s="4" t="s">
        <v>9</v>
      </c>
    </row>
    <row r="19" spans="1:10" x14ac:dyDescent="0.3">
      <c r="A19" s="5" t="s">
        <v>12</v>
      </c>
      <c r="B19" s="6" t="s">
        <v>15</v>
      </c>
      <c r="C19" s="7">
        <v>0</v>
      </c>
      <c r="D19" s="8">
        <v>45.85</v>
      </c>
      <c r="E19" s="8">
        <v>45.85</v>
      </c>
      <c r="F19" s="8">
        <v>-45.85</v>
      </c>
      <c r="G19" s="13"/>
      <c r="H19" s="9" t="s">
        <v>46</v>
      </c>
      <c r="I19" s="7">
        <v>0</v>
      </c>
      <c r="J19" s="10" t="s">
        <v>47</v>
      </c>
    </row>
    <row r="20" spans="1:10" ht="28.8" x14ac:dyDescent="0.3">
      <c r="A20" s="5" t="s">
        <v>14</v>
      </c>
      <c r="B20" s="6" t="s">
        <v>15</v>
      </c>
      <c r="C20" s="7">
        <v>2200</v>
      </c>
      <c r="D20" s="8">
        <v>1345</v>
      </c>
      <c r="E20" s="8">
        <v>1847.1399999999999</v>
      </c>
      <c r="F20" s="8">
        <v>352.86</v>
      </c>
      <c r="G20" s="13"/>
      <c r="H20" s="9"/>
      <c r="I20" s="7">
        <f>SUM(I21:I23)</f>
        <v>11201.84</v>
      </c>
      <c r="J20" s="10" t="s">
        <v>48</v>
      </c>
    </row>
    <row r="21" spans="1:10" ht="28.8" hidden="1" outlineLevel="1" x14ac:dyDescent="0.3">
      <c r="A21" s="12" t="s">
        <v>49</v>
      </c>
      <c r="B21" s="13" t="s">
        <v>50</v>
      </c>
      <c r="C21" s="14"/>
      <c r="D21" s="15">
        <v>1285</v>
      </c>
      <c r="E21" s="15">
        <v>1718.57</v>
      </c>
      <c r="F21" s="15"/>
      <c r="G21" s="13"/>
      <c r="H21" s="9" t="s">
        <v>51</v>
      </c>
      <c r="I21" s="14">
        <v>1281.8399999999999</v>
      </c>
      <c r="J21" s="37" t="s">
        <v>52</v>
      </c>
    </row>
    <row r="22" spans="1:10" ht="86.4" hidden="1" outlineLevel="1" x14ac:dyDescent="0.3">
      <c r="A22" s="12" t="s">
        <v>53</v>
      </c>
      <c r="B22" s="13" t="s">
        <v>50</v>
      </c>
      <c r="C22" s="14"/>
      <c r="D22" s="15"/>
      <c r="E22" s="15"/>
      <c r="F22" s="15"/>
      <c r="G22" s="13"/>
      <c r="H22" s="9"/>
      <c r="I22" s="14">
        <v>9760</v>
      </c>
      <c r="J22" s="37" t="s">
        <v>54</v>
      </c>
    </row>
    <row r="23" spans="1:10" hidden="1" outlineLevel="1" x14ac:dyDescent="0.3">
      <c r="A23" s="12" t="s">
        <v>55</v>
      </c>
      <c r="B23" s="13" t="s">
        <v>50</v>
      </c>
      <c r="C23" s="14"/>
      <c r="D23" s="15">
        <v>60</v>
      </c>
      <c r="E23" s="15">
        <v>128.57</v>
      </c>
      <c r="F23" s="15"/>
      <c r="G23" s="13"/>
      <c r="H23" s="9" t="s">
        <v>56</v>
      </c>
      <c r="I23" s="14">
        <v>160</v>
      </c>
      <c r="J23" s="17" t="s">
        <v>57</v>
      </c>
    </row>
    <row r="24" spans="1:10" collapsed="1" x14ac:dyDescent="0.3">
      <c r="A24" s="5" t="s">
        <v>22</v>
      </c>
      <c r="B24" s="6" t="s">
        <v>15</v>
      </c>
      <c r="C24" s="7">
        <v>53081.64</v>
      </c>
      <c r="D24" s="8">
        <v>45087.06</v>
      </c>
      <c r="E24" s="8">
        <v>45087.06</v>
      </c>
      <c r="F24" s="8">
        <v>7994.5800000000017</v>
      </c>
      <c r="G24" s="13"/>
      <c r="H24" s="9"/>
      <c r="I24" s="7">
        <f>SUM(I25:I28)</f>
        <v>71357.279999999999</v>
      </c>
      <c r="J24" s="10" t="s">
        <v>58</v>
      </c>
    </row>
    <row r="25" spans="1:10" hidden="1" outlineLevel="1" x14ac:dyDescent="0.3">
      <c r="A25" s="12" t="s">
        <v>59</v>
      </c>
      <c r="B25" s="13"/>
      <c r="C25" s="14"/>
      <c r="D25" s="15">
        <v>2000</v>
      </c>
      <c r="E25" s="15">
        <v>2000</v>
      </c>
      <c r="F25" s="15"/>
      <c r="G25" s="13"/>
      <c r="H25" s="9"/>
      <c r="I25" s="14">
        <v>0</v>
      </c>
      <c r="J25" s="10"/>
    </row>
    <row r="26" spans="1:10" ht="28.8" hidden="1" outlineLevel="1" x14ac:dyDescent="0.3">
      <c r="A26" s="12" t="s">
        <v>60</v>
      </c>
      <c r="B26" s="13" t="s">
        <v>50</v>
      </c>
      <c r="C26" s="14"/>
      <c r="D26" s="15">
        <v>32956.31</v>
      </c>
      <c r="E26" s="15">
        <v>32956.31</v>
      </c>
      <c r="F26" s="15"/>
      <c r="G26" s="13"/>
      <c r="H26" s="9" t="s">
        <v>61</v>
      </c>
      <c r="I26" s="14">
        <v>0</v>
      </c>
      <c r="J26" s="10"/>
    </row>
    <row r="27" spans="1:10" hidden="1" outlineLevel="1" x14ac:dyDescent="0.3">
      <c r="A27" s="12" t="s">
        <v>62</v>
      </c>
      <c r="B27" s="13" t="s">
        <v>50</v>
      </c>
      <c r="C27" s="14"/>
      <c r="D27" s="15">
        <v>10130.75</v>
      </c>
      <c r="E27" s="15">
        <v>10130.75</v>
      </c>
      <c r="F27" s="15"/>
      <c r="G27" s="13"/>
      <c r="H27" s="9"/>
      <c r="I27" s="14">
        <v>61357.279999999999</v>
      </c>
      <c r="J27" s="10" t="s">
        <v>63</v>
      </c>
    </row>
    <row r="28" spans="1:10" hidden="1" outlineLevel="1" x14ac:dyDescent="0.3">
      <c r="A28" s="12" t="s">
        <v>64</v>
      </c>
      <c r="B28" s="13" t="s">
        <v>50</v>
      </c>
      <c r="C28" s="14"/>
      <c r="D28" s="15"/>
      <c r="E28" s="15">
        <v>0</v>
      </c>
      <c r="F28" s="15"/>
      <c r="G28" s="13"/>
      <c r="H28" s="9"/>
      <c r="I28" s="14">
        <v>10000</v>
      </c>
      <c r="J28" s="10" t="s">
        <v>65</v>
      </c>
    </row>
    <row r="29" spans="1:10" collapsed="1" x14ac:dyDescent="0.3">
      <c r="A29" s="5" t="s">
        <v>38</v>
      </c>
      <c r="B29" s="6" t="s">
        <v>50</v>
      </c>
      <c r="C29" s="7">
        <v>0</v>
      </c>
      <c r="D29" s="8">
        <v>0</v>
      </c>
      <c r="E29" s="8">
        <v>0</v>
      </c>
      <c r="F29" s="8">
        <f>E29-C29</f>
        <v>0</v>
      </c>
      <c r="G29" s="13"/>
      <c r="H29" s="9"/>
      <c r="I29" s="7">
        <v>0</v>
      </c>
      <c r="J29" s="10" t="s">
        <v>66</v>
      </c>
    </row>
    <row r="30" spans="1:10" x14ac:dyDescent="0.3">
      <c r="A30" s="5" t="s">
        <v>67</v>
      </c>
      <c r="B30" s="6" t="s">
        <v>15</v>
      </c>
      <c r="C30" s="7">
        <f>SUM(C31:C33)</f>
        <v>15000</v>
      </c>
      <c r="D30" s="8">
        <v>0</v>
      </c>
      <c r="E30" s="8">
        <v>0</v>
      </c>
      <c r="F30" s="8">
        <v>11000</v>
      </c>
      <c r="G30" s="13"/>
      <c r="H30" s="38"/>
      <c r="I30" s="7">
        <f>SUM(I31:I33)</f>
        <v>10500</v>
      </c>
      <c r="J30" s="10" t="s">
        <v>68</v>
      </c>
    </row>
    <row r="31" spans="1:10" hidden="1" outlineLevel="1" x14ac:dyDescent="0.3">
      <c r="A31" s="12" t="s">
        <v>69</v>
      </c>
      <c r="B31" s="13" t="s">
        <v>50</v>
      </c>
      <c r="C31" s="14">
        <v>1000</v>
      </c>
      <c r="D31" s="15">
        <v>0</v>
      </c>
      <c r="E31" s="15">
        <v>0</v>
      </c>
      <c r="F31" s="15"/>
      <c r="G31" s="13"/>
      <c r="H31" s="9"/>
      <c r="I31" s="14">
        <v>500</v>
      </c>
      <c r="J31" s="10" t="s">
        <v>70</v>
      </c>
    </row>
    <row r="32" spans="1:10" ht="28.8" hidden="1" outlineLevel="1" x14ac:dyDescent="0.3">
      <c r="A32" s="12" t="s">
        <v>71</v>
      </c>
      <c r="B32" s="13" t="s">
        <v>50</v>
      </c>
      <c r="C32" s="14">
        <v>14000</v>
      </c>
      <c r="D32" s="15">
        <v>0</v>
      </c>
      <c r="E32" s="15">
        <v>0</v>
      </c>
      <c r="F32" s="15"/>
      <c r="G32" s="13"/>
      <c r="H32" s="9"/>
      <c r="I32" s="14">
        <v>10000</v>
      </c>
      <c r="J32" s="10" t="s">
        <v>72</v>
      </c>
    </row>
    <row r="33" spans="1:10" hidden="1" outlineLevel="1" x14ac:dyDescent="0.3">
      <c r="A33" s="12" t="s">
        <v>73</v>
      </c>
      <c r="B33" s="13" t="s">
        <v>50</v>
      </c>
      <c r="C33" s="14"/>
      <c r="D33" s="15">
        <v>0</v>
      </c>
      <c r="E33" s="15">
        <v>0</v>
      </c>
      <c r="F33" s="15"/>
      <c r="G33" s="13"/>
      <c r="H33" s="9"/>
      <c r="I33" s="14">
        <v>0</v>
      </c>
      <c r="J33" s="10" t="s">
        <v>74</v>
      </c>
    </row>
    <row r="34" spans="1:10" ht="15" collapsed="1" thickBot="1" x14ac:dyDescent="0.35">
      <c r="A34" s="18" t="s">
        <v>40</v>
      </c>
      <c r="B34" s="19" t="s">
        <v>75</v>
      </c>
      <c r="C34" s="20"/>
      <c r="D34" s="21">
        <v>191.9</v>
      </c>
      <c r="E34" s="21">
        <v>191.9</v>
      </c>
      <c r="F34" s="21">
        <v>-191.9</v>
      </c>
      <c r="G34" s="39"/>
      <c r="H34" s="22"/>
      <c r="I34" s="20">
        <v>0</v>
      </c>
      <c r="J34" s="10" t="s">
        <v>76</v>
      </c>
    </row>
    <row r="35" spans="1:10" ht="30" thickTop="1" thickBot="1" x14ac:dyDescent="0.35">
      <c r="A35" s="23" t="s">
        <v>77</v>
      </c>
      <c r="B35" s="24" t="s">
        <v>15</v>
      </c>
      <c r="C35" s="25">
        <v>76196.639999999999</v>
      </c>
      <c r="D35" s="26">
        <v>47209.81</v>
      </c>
      <c r="E35" s="26">
        <v>47711.95</v>
      </c>
      <c r="F35" s="26">
        <v>28484.690000000002</v>
      </c>
      <c r="G35" s="40"/>
      <c r="H35" s="28"/>
      <c r="I35" s="26">
        <f>SUM(I19+I20+I24+I29+I30+I34)</f>
        <v>93059.12</v>
      </c>
      <c r="J35" s="29"/>
    </row>
    <row r="36" spans="1:10" ht="15" thickTop="1" x14ac:dyDescent="0.3">
      <c r="A36" s="30"/>
      <c r="B36" s="31"/>
      <c r="C36" s="41"/>
      <c r="D36" s="32"/>
      <c r="E36" s="32"/>
      <c r="F36" s="31"/>
      <c r="G36" s="31"/>
      <c r="H36" s="33"/>
      <c r="I36" s="41"/>
      <c r="J36" s="10"/>
    </row>
    <row r="37" spans="1:10" ht="28.8" x14ac:dyDescent="0.3">
      <c r="A37" s="34" t="s">
        <v>78</v>
      </c>
      <c r="B37" s="34" t="s">
        <v>1</v>
      </c>
      <c r="C37" s="35" t="s">
        <v>2</v>
      </c>
      <c r="D37" s="34" t="s">
        <v>3</v>
      </c>
      <c r="E37" s="34" t="s">
        <v>45</v>
      </c>
      <c r="F37" s="34" t="s">
        <v>5</v>
      </c>
      <c r="G37" s="12"/>
      <c r="H37" s="34" t="s">
        <v>7</v>
      </c>
      <c r="I37" s="36" t="s">
        <v>8</v>
      </c>
      <c r="J37" s="4" t="s">
        <v>9</v>
      </c>
    </row>
    <row r="38" spans="1:10" x14ac:dyDescent="0.3">
      <c r="A38" s="42" t="s">
        <v>79</v>
      </c>
      <c r="B38" s="43"/>
      <c r="C38" s="43"/>
      <c r="D38" s="43"/>
      <c r="E38" s="43"/>
      <c r="F38" s="43"/>
      <c r="G38" s="13"/>
      <c r="H38" s="34"/>
      <c r="I38" s="44"/>
      <c r="J38" s="4"/>
    </row>
    <row r="39" spans="1:10" x14ac:dyDescent="0.3">
      <c r="A39" s="5" t="s">
        <v>80</v>
      </c>
      <c r="B39" s="6" t="s">
        <v>15</v>
      </c>
      <c r="C39" s="7">
        <v>109852.92</v>
      </c>
      <c r="D39" s="8">
        <v>92785.739999999991</v>
      </c>
      <c r="E39" s="8">
        <v>113972.36428571427</v>
      </c>
      <c r="F39" s="8">
        <v>-4119.4442857142712</v>
      </c>
      <c r="G39" s="13"/>
      <c r="H39" s="9"/>
      <c r="I39" s="7">
        <f>SUM(I40:I43)</f>
        <v>115475.93300000002</v>
      </c>
      <c r="J39" s="10"/>
    </row>
    <row r="40" spans="1:10" hidden="1" outlineLevel="1" x14ac:dyDescent="0.3">
      <c r="A40" s="12" t="s">
        <v>81</v>
      </c>
      <c r="B40" s="13">
        <v>2250</v>
      </c>
      <c r="C40" s="14"/>
      <c r="D40" s="15">
        <v>68181.689999999988</v>
      </c>
      <c r="E40" s="15">
        <v>85853.449999999983</v>
      </c>
      <c r="F40" s="15"/>
      <c r="G40" s="13"/>
      <c r="H40" s="9"/>
      <c r="I40" s="14">
        <v>75689.13</v>
      </c>
      <c r="J40" s="10" t="s">
        <v>82</v>
      </c>
    </row>
    <row r="41" spans="1:10" ht="72" hidden="1" outlineLevel="1" x14ac:dyDescent="0.3">
      <c r="A41" s="12" t="s">
        <v>83</v>
      </c>
      <c r="B41" s="13">
        <v>7611</v>
      </c>
      <c r="C41" s="14"/>
      <c r="D41" s="15">
        <v>901.6</v>
      </c>
      <c r="E41" s="15">
        <v>1030.4000000000001</v>
      </c>
      <c r="F41" s="15"/>
      <c r="G41" s="13"/>
      <c r="H41" s="9"/>
      <c r="I41" s="14">
        <v>1184.96</v>
      </c>
      <c r="J41" s="10" t="s">
        <v>84</v>
      </c>
    </row>
    <row r="42" spans="1:10" hidden="1" outlineLevel="1" x14ac:dyDescent="0.3">
      <c r="A42" s="12" t="s">
        <v>85</v>
      </c>
      <c r="B42" s="13">
        <v>2260</v>
      </c>
      <c r="C42" s="14"/>
      <c r="D42" s="15">
        <v>3494.3499999999995</v>
      </c>
      <c r="E42" s="15">
        <v>3993.5428571428565</v>
      </c>
      <c r="F42" s="15"/>
      <c r="G42" s="13"/>
      <c r="H42" s="9"/>
      <c r="I42" s="14">
        <v>5514.549</v>
      </c>
      <c r="J42" s="10" t="s">
        <v>86</v>
      </c>
    </row>
    <row r="43" spans="1:10" hidden="1" outlineLevel="1" x14ac:dyDescent="0.3">
      <c r="A43" s="12" t="s">
        <v>87</v>
      </c>
      <c r="B43" s="13" t="s">
        <v>88</v>
      </c>
      <c r="C43" s="14"/>
      <c r="D43" s="15">
        <v>20208.099999999999</v>
      </c>
      <c r="E43" s="15">
        <v>23094.971428571429</v>
      </c>
      <c r="F43" s="15"/>
      <c r="G43" s="13"/>
      <c r="H43" s="9"/>
      <c r="I43" s="14">
        <v>33087.294000000002</v>
      </c>
      <c r="J43" s="10" t="s">
        <v>89</v>
      </c>
    </row>
    <row r="44" spans="1:10" ht="28.8" collapsed="1" x14ac:dyDescent="0.3">
      <c r="A44" s="5" t="s">
        <v>90</v>
      </c>
      <c r="B44" s="6">
        <v>8210</v>
      </c>
      <c r="C44" s="7">
        <v>8973.5</v>
      </c>
      <c r="D44" s="8">
        <v>7003.46</v>
      </c>
      <c r="E44" s="8">
        <v>8060.5085714285706</v>
      </c>
      <c r="F44" s="8">
        <v>912.99142857142942</v>
      </c>
      <c r="G44" s="13"/>
      <c r="H44" s="9" t="s">
        <v>91</v>
      </c>
      <c r="I44" s="7">
        <f>SUM(I45:I55)</f>
        <v>12593.23</v>
      </c>
      <c r="J44" s="10"/>
    </row>
    <row r="45" spans="1:10" ht="43.2" hidden="1" outlineLevel="1" x14ac:dyDescent="0.3">
      <c r="A45" s="12" t="s">
        <v>92</v>
      </c>
      <c r="B45" s="6" t="s">
        <v>15</v>
      </c>
      <c r="C45" s="7"/>
      <c r="D45" s="8"/>
      <c r="E45" s="8"/>
      <c r="F45" s="8"/>
      <c r="G45" s="13"/>
      <c r="H45" s="9"/>
      <c r="I45" s="7">
        <v>4900</v>
      </c>
      <c r="J45" s="10" t="s">
        <v>93</v>
      </c>
    </row>
    <row r="46" spans="1:10" ht="28.8" hidden="1" outlineLevel="1" x14ac:dyDescent="0.3">
      <c r="A46" s="12" t="s">
        <v>94</v>
      </c>
      <c r="B46" s="6" t="s">
        <v>15</v>
      </c>
      <c r="C46" s="7"/>
      <c r="D46" s="15">
        <v>810</v>
      </c>
      <c r="E46" s="15">
        <v>1080</v>
      </c>
      <c r="F46" s="15"/>
      <c r="G46" s="13"/>
      <c r="H46" s="9"/>
      <c r="I46" s="14">
        <v>1080</v>
      </c>
      <c r="J46" s="10" t="s">
        <v>95</v>
      </c>
    </row>
    <row r="47" spans="1:10" ht="28.8" hidden="1" outlineLevel="1" x14ac:dyDescent="0.3">
      <c r="A47" s="12" t="s">
        <v>96</v>
      </c>
      <c r="B47" s="6" t="s">
        <v>15</v>
      </c>
      <c r="C47" s="7"/>
      <c r="D47" s="15">
        <v>527.88</v>
      </c>
      <c r="E47" s="15">
        <v>604.67999999999995</v>
      </c>
      <c r="F47" s="15"/>
      <c r="G47" s="13"/>
      <c r="H47" s="45"/>
      <c r="I47" s="14">
        <v>604.67999999999995</v>
      </c>
      <c r="J47" s="10" t="s">
        <v>97</v>
      </c>
    </row>
    <row r="48" spans="1:10" ht="28.8" hidden="1" outlineLevel="1" x14ac:dyDescent="0.3">
      <c r="A48" s="12" t="s">
        <v>98</v>
      </c>
      <c r="B48" s="6" t="s">
        <v>15</v>
      </c>
      <c r="C48" s="7"/>
      <c r="D48" s="15">
        <v>89.18</v>
      </c>
      <c r="E48" s="15">
        <v>100</v>
      </c>
      <c r="F48" s="15"/>
      <c r="G48" s="13"/>
      <c r="H48" s="9"/>
      <c r="I48" s="14">
        <v>132</v>
      </c>
      <c r="J48" s="10" t="s">
        <v>99</v>
      </c>
    </row>
    <row r="49" spans="1:10" hidden="1" outlineLevel="1" x14ac:dyDescent="0.3">
      <c r="A49" s="12" t="s">
        <v>100</v>
      </c>
      <c r="B49" s="6" t="s">
        <v>15</v>
      </c>
      <c r="C49" s="7"/>
      <c r="D49" s="15">
        <v>136.46</v>
      </c>
      <c r="E49" s="15">
        <v>148.46</v>
      </c>
      <c r="F49" s="15"/>
      <c r="G49" s="13"/>
      <c r="H49" s="9"/>
      <c r="I49" s="14">
        <v>144</v>
      </c>
      <c r="J49" s="10" t="s">
        <v>101</v>
      </c>
    </row>
    <row r="50" spans="1:10" ht="28.8" hidden="1" outlineLevel="1" x14ac:dyDescent="0.3">
      <c r="A50" s="12" t="s">
        <v>102</v>
      </c>
      <c r="B50" s="6" t="s">
        <v>15</v>
      </c>
      <c r="C50" s="7"/>
      <c r="D50" s="15">
        <v>196.35</v>
      </c>
      <c r="E50" s="15">
        <v>196.35</v>
      </c>
      <c r="F50" s="15"/>
      <c r="G50" s="13"/>
      <c r="H50" s="9"/>
      <c r="I50" s="14">
        <v>215</v>
      </c>
      <c r="J50" s="10" t="s">
        <v>103</v>
      </c>
    </row>
    <row r="51" spans="1:10" ht="28.8" hidden="1" outlineLevel="1" x14ac:dyDescent="0.3">
      <c r="A51" s="12" t="s">
        <v>104</v>
      </c>
      <c r="B51" s="6" t="s">
        <v>15</v>
      </c>
      <c r="C51" s="7"/>
      <c r="D51" s="15">
        <v>201.60000000000002</v>
      </c>
      <c r="E51" s="15">
        <v>201.6</v>
      </c>
      <c r="F51" s="15"/>
      <c r="G51" s="13"/>
      <c r="H51" s="9"/>
      <c r="I51" s="14">
        <v>201.6</v>
      </c>
      <c r="J51" s="10"/>
    </row>
    <row r="52" spans="1:10" ht="28.8" hidden="1" outlineLevel="1" x14ac:dyDescent="0.3">
      <c r="A52" s="12" t="s">
        <v>105</v>
      </c>
      <c r="B52" s="6" t="s">
        <v>15</v>
      </c>
      <c r="C52" s="7"/>
      <c r="D52" s="15">
        <v>109.99</v>
      </c>
      <c r="E52" s="15">
        <v>109.99</v>
      </c>
      <c r="F52" s="15"/>
      <c r="G52" s="13"/>
      <c r="H52" s="9"/>
      <c r="I52" s="14">
        <v>109.99</v>
      </c>
      <c r="J52" s="10" t="s">
        <v>106</v>
      </c>
    </row>
    <row r="53" spans="1:10" hidden="1" outlineLevel="1" x14ac:dyDescent="0.3">
      <c r="A53" s="12" t="s">
        <v>107</v>
      </c>
      <c r="B53" s="6" t="s">
        <v>15</v>
      </c>
      <c r="C53" s="7"/>
      <c r="D53" s="15"/>
      <c r="E53" s="15"/>
      <c r="F53" s="15"/>
      <c r="G53" s="13"/>
      <c r="H53" s="9"/>
      <c r="I53" s="14">
        <v>377.16</v>
      </c>
      <c r="J53" s="10"/>
    </row>
    <row r="54" spans="1:10" ht="43.2" hidden="1" outlineLevel="1" x14ac:dyDescent="0.3">
      <c r="A54" s="12" t="s">
        <v>108</v>
      </c>
      <c r="B54" s="6" t="s">
        <v>15</v>
      </c>
      <c r="C54" s="7"/>
      <c r="D54" s="15">
        <v>4812</v>
      </c>
      <c r="E54" s="15">
        <v>5499.4285714285716</v>
      </c>
      <c r="F54" s="15"/>
      <c r="G54" s="13"/>
      <c r="H54" s="9"/>
      <c r="I54" s="14">
        <v>4708.8</v>
      </c>
      <c r="J54" s="10" t="s">
        <v>109</v>
      </c>
    </row>
    <row r="55" spans="1:10" ht="28.8" hidden="1" outlineLevel="1" x14ac:dyDescent="0.3">
      <c r="A55" s="12" t="s">
        <v>110</v>
      </c>
      <c r="B55" s="6" t="s">
        <v>15</v>
      </c>
      <c r="C55" s="7"/>
      <c r="D55" s="15">
        <v>120</v>
      </c>
      <c r="E55" s="15">
        <v>120</v>
      </c>
      <c r="F55" s="15"/>
      <c r="G55" s="13"/>
      <c r="H55" s="9"/>
      <c r="I55" s="14">
        <v>120</v>
      </c>
      <c r="J55" s="10" t="s">
        <v>111</v>
      </c>
    </row>
    <row r="56" spans="1:10" collapsed="1" x14ac:dyDescent="0.3">
      <c r="A56" s="5" t="s">
        <v>112</v>
      </c>
      <c r="B56" s="6">
        <v>7100</v>
      </c>
      <c r="C56" s="7">
        <v>4700</v>
      </c>
      <c r="D56" s="8">
        <v>4454.68</v>
      </c>
      <c r="E56" s="8">
        <v>4454.68</v>
      </c>
      <c r="F56" s="8">
        <v>245.31999999999971</v>
      </c>
      <c r="G56" s="13"/>
      <c r="H56" s="9"/>
      <c r="I56" s="7">
        <v>4677.4139999999998</v>
      </c>
      <c r="J56" s="10" t="s">
        <v>113</v>
      </c>
    </row>
    <row r="57" spans="1:10" x14ac:dyDescent="0.3">
      <c r="A57" s="42" t="s">
        <v>114</v>
      </c>
      <c r="B57" s="6"/>
      <c r="C57" s="46"/>
      <c r="D57" s="8"/>
      <c r="E57" s="8"/>
      <c r="F57" s="15"/>
      <c r="G57" s="13"/>
      <c r="H57" s="9"/>
      <c r="I57" s="47"/>
      <c r="J57" s="10"/>
    </row>
    <row r="58" spans="1:10" x14ac:dyDescent="0.3">
      <c r="A58" s="5" t="s">
        <v>115</v>
      </c>
      <c r="B58" s="6">
        <v>7421</v>
      </c>
      <c r="C58" s="7">
        <v>10000</v>
      </c>
      <c r="D58" s="8">
        <v>4871.2499999999991</v>
      </c>
      <c r="E58" s="8">
        <v>9724.64</v>
      </c>
      <c r="F58" s="8">
        <v>1052</v>
      </c>
      <c r="G58" s="13"/>
      <c r="H58" s="9"/>
      <c r="I58" s="7">
        <f>SUM(I59:I60)</f>
        <v>8000</v>
      </c>
      <c r="J58" s="10"/>
    </row>
    <row r="59" spans="1:10" ht="57.6" hidden="1" outlineLevel="1" x14ac:dyDescent="0.3">
      <c r="A59" s="12" t="s">
        <v>116</v>
      </c>
      <c r="B59" s="13">
        <v>7422</v>
      </c>
      <c r="C59" s="14"/>
      <c r="D59" s="15">
        <v>3031.61</v>
      </c>
      <c r="E59" s="15">
        <v>7885</v>
      </c>
      <c r="F59" s="15"/>
      <c r="G59" s="13"/>
      <c r="H59" s="9" t="s">
        <v>117</v>
      </c>
      <c r="I59" s="14">
        <v>6000</v>
      </c>
      <c r="J59" s="10" t="s">
        <v>118</v>
      </c>
    </row>
    <row r="60" spans="1:10" hidden="1" outlineLevel="1" x14ac:dyDescent="0.3">
      <c r="A60" s="12" t="s">
        <v>119</v>
      </c>
      <c r="B60" s="13"/>
      <c r="C60" s="14"/>
      <c r="D60" s="15">
        <v>1839.64</v>
      </c>
      <c r="E60" s="15">
        <v>1839.64</v>
      </c>
      <c r="F60" s="15"/>
      <c r="G60" s="13"/>
      <c r="H60" s="9"/>
      <c r="I60" s="14">
        <v>2000</v>
      </c>
      <c r="J60" s="10" t="s">
        <v>120</v>
      </c>
    </row>
    <row r="61" spans="1:10" collapsed="1" x14ac:dyDescent="0.3">
      <c r="A61" s="5" t="s">
        <v>121</v>
      </c>
      <c r="B61" s="6" t="s">
        <v>15</v>
      </c>
      <c r="C61" s="7">
        <f>SUM(C62:C68)</f>
        <v>4315</v>
      </c>
      <c r="D61" s="8">
        <v>0</v>
      </c>
      <c r="E61" s="8">
        <v>0</v>
      </c>
      <c r="F61" s="8">
        <f>C61-E61</f>
        <v>4315</v>
      </c>
      <c r="G61" s="13"/>
      <c r="H61" s="9" t="s">
        <v>122</v>
      </c>
      <c r="I61" s="7">
        <f>SUM(I62:I68)</f>
        <v>500</v>
      </c>
      <c r="J61" s="10" t="s">
        <v>123</v>
      </c>
    </row>
    <row r="62" spans="1:10" ht="28.8" hidden="1" outlineLevel="1" x14ac:dyDescent="0.3">
      <c r="A62" s="12" t="s">
        <v>124</v>
      </c>
      <c r="B62" s="6" t="s">
        <v>27</v>
      </c>
      <c r="C62" s="7">
        <v>0</v>
      </c>
      <c r="D62" s="15">
        <v>0</v>
      </c>
      <c r="E62" s="15">
        <v>0</v>
      </c>
      <c r="F62" s="15"/>
      <c r="G62" s="13"/>
      <c r="H62" s="9"/>
      <c r="I62" s="14">
        <v>0</v>
      </c>
      <c r="J62" s="17" t="s">
        <v>125</v>
      </c>
    </row>
    <row r="63" spans="1:10" ht="28.8" hidden="1" outlineLevel="1" x14ac:dyDescent="0.3">
      <c r="A63" s="12" t="s">
        <v>126</v>
      </c>
      <c r="B63" s="6" t="s">
        <v>27</v>
      </c>
      <c r="C63" s="7">
        <v>800</v>
      </c>
      <c r="D63" s="15">
        <v>0</v>
      </c>
      <c r="E63" s="15">
        <v>0</v>
      </c>
      <c r="F63" s="15"/>
      <c r="G63" s="13"/>
      <c r="H63" s="9"/>
      <c r="I63" s="14">
        <v>0</v>
      </c>
      <c r="J63" s="17" t="s">
        <v>127</v>
      </c>
    </row>
    <row r="64" spans="1:10" hidden="1" outlineLevel="1" x14ac:dyDescent="0.3">
      <c r="A64" s="12" t="s">
        <v>38</v>
      </c>
      <c r="B64" s="6" t="s">
        <v>27</v>
      </c>
      <c r="C64" s="7">
        <v>800</v>
      </c>
      <c r="D64" s="15">
        <v>0</v>
      </c>
      <c r="E64" s="15">
        <v>0</v>
      </c>
      <c r="F64" s="15"/>
      <c r="G64" s="13"/>
      <c r="H64" s="9"/>
      <c r="I64" s="14">
        <v>0</v>
      </c>
      <c r="J64" s="10"/>
    </row>
    <row r="65" spans="1:10" ht="28.8" hidden="1" outlineLevel="1" x14ac:dyDescent="0.3">
      <c r="A65" s="12" t="s">
        <v>22</v>
      </c>
      <c r="B65" s="6" t="s">
        <v>27</v>
      </c>
      <c r="C65" s="7">
        <v>1750</v>
      </c>
      <c r="D65" s="15">
        <v>0</v>
      </c>
      <c r="E65" s="15">
        <v>0</v>
      </c>
      <c r="F65" s="15"/>
      <c r="G65" s="13"/>
      <c r="H65" s="9"/>
      <c r="I65" s="14">
        <v>500</v>
      </c>
      <c r="J65" s="48" t="s">
        <v>128</v>
      </c>
    </row>
    <row r="66" spans="1:10" hidden="1" outlineLevel="1" x14ac:dyDescent="0.3">
      <c r="A66" s="12" t="s">
        <v>69</v>
      </c>
      <c r="B66" s="6" t="s">
        <v>27</v>
      </c>
      <c r="C66" s="7">
        <v>0</v>
      </c>
      <c r="D66" s="15">
        <v>0</v>
      </c>
      <c r="E66" s="15">
        <v>0</v>
      </c>
      <c r="F66" s="15"/>
      <c r="G66" s="13"/>
      <c r="H66" s="9"/>
      <c r="I66" s="14">
        <v>0</v>
      </c>
      <c r="J66" s="10" t="s">
        <v>129</v>
      </c>
    </row>
    <row r="67" spans="1:10" hidden="1" outlineLevel="1" x14ac:dyDescent="0.3">
      <c r="A67" s="12" t="s">
        <v>130</v>
      </c>
      <c r="B67" s="6" t="s">
        <v>27</v>
      </c>
      <c r="C67" s="7">
        <v>0</v>
      </c>
      <c r="D67" s="15">
        <v>0</v>
      </c>
      <c r="E67" s="15">
        <v>0</v>
      </c>
      <c r="F67" s="15"/>
      <c r="G67" s="13"/>
      <c r="H67" s="9"/>
      <c r="I67" s="14">
        <v>0</v>
      </c>
      <c r="J67" s="10" t="s">
        <v>129</v>
      </c>
    </row>
    <row r="68" spans="1:10" hidden="1" outlineLevel="1" x14ac:dyDescent="0.3">
      <c r="A68" s="12" t="s">
        <v>131</v>
      </c>
      <c r="B68" s="6" t="s">
        <v>27</v>
      </c>
      <c r="C68" s="14">
        <v>965</v>
      </c>
      <c r="D68" s="15">
        <v>0</v>
      </c>
      <c r="E68" s="15">
        <v>0</v>
      </c>
      <c r="F68" s="15"/>
      <c r="G68" s="13"/>
      <c r="H68" s="9"/>
      <c r="I68" s="14">
        <v>0</v>
      </c>
      <c r="J68" s="10" t="s">
        <v>132</v>
      </c>
    </row>
    <row r="69" spans="1:10" collapsed="1" x14ac:dyDescent="0.3">
      <c r="A69" s="5" t="s">
        <v>133</v>
      </c>
      <c r="B69" s="6" t="s">
        <v>15</v>
      </c>
      <c r="C69" s="7">
        <v>3800</v>
      </c>
      <c r="D69" s="8">
        <v>3908.81</v>
      </c>
      <c r="E69" s="8">
        <v>3963.5657142857144</v>
      </c>
      <c r="F69" s="8">
        <v>-163.56571428571442</v>
      </c>
      <c r="G69" s="13"/>
      <c r="H69" s="9"/>
      <c r="I69" s="7">
        <f>SUM(I70:I74)</f>
        <v>3355.94</v>
      </c>
      <c r="J69" s="10"/>
    </row>
    <row r="70" spans="1:10" ht="86.4" hidden="1" outlineLevel="1" x14ac:dyDescent="0.3">
      <c r="A70" s="12" t="s">
        <v>134</v>
      </c>
      <c r="B70" s="6"/>
      <c r="C70" s="7"/>
      <c r="D70" s="15">
        <v>0</v>
      </c>
      <c r="E70" s="15">
        <v>0</v>
      </c>
      <c r="F70" s="15"/>
      <c r="G70" s="13"/>
      <c r="H70" s="9"/>
      <c r="I70" s="78">
        <v>104.4</v>
      </c>
      <c r="J70" s="49" t="s">
        <v>135</v>
      </c>
    </row>
    <row r="71" spans="1:10" hidden="1" outlineLevel="1" x14ac:dyDescent="0.3">
      <c r="A71" s="12" t="s">
        <v>136</v>
      </c>
      <c r="B71" s="6">
        <v>7900</v>
      </c>
      <c r="C71" s="7"/>
      <c r="D71" s="15">
        <v>180.54</v>
      </c>
      <c r="E71" s="15">
        <v>189.04</v>
      </c>
      <c r="F71" s="15"/>
      <c r="G71" s="13"/>
      <c r="H71" s="9"/>
      <c r="I71" s="14">
        <v>116.54</v>
      </c>
      <c r="J71" s="10" t="s">
        <v>137</v>
      </c>
    </row>
    <row r="72" spans="1:10" ht="28.8" hidden="1" outlineLevel="1" x14ac:dyDescent="0.3">
      <c r="A72" s="12" t="s">
        <v>138</v>
      </c>
      <c r="B72" s="6">
        <v>5061</v>
      </c>
      <c r="C72" s="7" t="s">
        <v>139</v>
      </c>
      <c r="D72" s="15">
        <v>323.78999999999996</v>
      </c>
      <c r="E72" s="15">
        <v>370.04571428571427</v>
      </c>
      <c r="F72" s="15"/>
      <c r="G72" s="13"/>
      <c r="H72" s="9"/>
      <c r="I72" s="14">
        <v>720</v>
      </c>
      <c r="J72" s="10" t="s">
        <v>140</v>
      </c>
    </row>
    <row r="73" spans="1:10" hidden="1" outlineLevel="1" x14ac:dyDescent="0.3">
      <c r="A73" s="12" t="s">
        <v>141</v>
      </c>
      <c r="B73" s="6">
        <v>7610</v>
      </c>
      <c r="C73" s="7"/>
      <c r="D73" s="15">
        <v>2415</v>
      </c>
      <c r="E73" s="15">
        <v>2415</v>
      </c>
      <c r="F73" s="15"/>
      <c r="G73" s="13"/>
      <c r="H73" s="9"/>
      <c r="I73" s="14">
        <v>2415</v>
      </c>
      <c r="J73" s="10" t="s">
        <v>142</v>
      </c>
    </row>
    <row r="74" spans="1:10" hidden="1" outlineLevel="1" x14ac:dyDescent="0.3">
      <c r="A74" s="12" t="s">
        <v>143</v>
      </c>
      <c r="B74" s="6" t="s">
        <v>15</v>
      </c>
      <c r="C74" s="7"/>
      <c r="D74" s="15">
        <v>989.48000000000013</v>
      </c>
      <c r="E74" s="15">
        <v>989.48</v>
      </c>
      <c r="F74" s="15"/>
      <c r="G74" s="13"/>
      <c r="H74" s="9"/>
      <c r="I74" s="14">
        <v>0</v>
      </c>
      <c r="J74" s="10" t="s">
        <v>144</v>
      </c>
    </row>
    <row r="75" spans="1:10" collapsed="1" x14ac:dyDescent="0.3">
      <c r="A75" s="5" t="s">
        <v>145</v>
      </c>
      <c r="B75" s="6" t="s">
        <v>27</v>
      </c>
      <c r="C75" s="7">
        <v>1725</v>
      </c>
      <c r="D75" s="8">
        <v>2976</v>
      </c>
      <c r="E75" s="8">
        <v>3206</v>
      </c>
      <c r="F75" s="8">
        <v>-1481</v>
      </c>
      <c r="G75" s="13"/>
      <c r="H75" s="9"/>
      <c r="I75" s="7">
        <v>3500</v>
      </c>
      <c r="J75" s="10"/>
    </row>
    <row r="76" spans="1:10" x14ac:dyDescent="0.3">
      <c r="A76" s="5" t="s">
        <v>146</v>
      </c>
      <c r="B76" s="6" t="s">
        <v>15</v>
      </c>
      <c r="C76" s="7">
        <v>1500</v>
      </c>
      <c r="D76" s="8">
        <v>1158.1600000000001</v>
      </c>
      <c r="E76" s="8">
        <v>1166.1942857142858</v>
      </c>
      <c r="F76" s="15">
        <v>333.8057142857142</v>
      </c>
      <c r="G76" s="13"/>
      <c r="H76" s="9"/>
      <c r="I76" s="7">
        <f>SUM(I77:I78)</f>
        <v>1173.44</v>
      </c>
      <c r="J76" s="10"/>
    </row>
    <row r="77" spans="1:10" ht="43.2" hidden="1" outlineLevel="1" x14ac:dyDescent="0.3">
      <c r="A77" s="12" t="s">
        <v>147</v>
      </c>
      <c r="B77" s="13">
        <v>7640</v>
      </c>
      <c r="C77" s="14"/>
      <c r="D77" s="15">
        <v>973.44</v>
      </c>
      <c r="E77" s="15">
        <v>973.44</v>
      </c>
      <c r="F77" s="15"/>
      <c r="G77" s="13"/>
      <c r="H77" s="9"/>
      <c r="I77" s="14">
        <v>973.44</v>
      </c>
      <c r="J77" s="10" t="s">
        <v>148</v>
      </c>
    </row>
    <row r="78" spans="1:10" hidden="1" outlineLevel="1" x14ac:dyDescent="0.3">
      <c r="A78" s="12" t="s">
        <v>40</v>
      </c>
      <c r="B78" s="13">
        <v>7520</v>
      </c>
      <c r="C78" s="14"/>
      <c r="D78" s="15">
        <v>168.65999999999997</v>
      </c>
      <c r="E78" s="15">
        <v>192.75428571428569</v>
      </c>
      <c r="F78" s="15"/>
      <c r="G78" s="13"/>
      <c r="H78" s="9"/>
      <c r="I78" s="14">
        <v>200</v>
      </c>
      <c r="J78" s="10" t="s">
        <v>149</v>
      </c>
    </row>
    <row r="79" spans="1:10" collapsed="1" x14ac:dyDescent="0.3">
      <c r="A79" s="5" t="s">
        <v>150</v>
      </c>
      <c r="B79" s="6">
        <v>7630</v>
      </c>
      <c r="C79" s="7">
        <v>0</v>
      </c>
      <c r="D79" s="8">
        <v>1183.1199999999999</v>
      </c>
      <c r="E79" s="8">
        <v>1183.1199999999999</v>
      </c>
      <c r="F79" s="15">
        <v>-1183.1199999999999</v>
      </c>
      <c r="G79" s="13"/>
      <c r="H79" s="9" t="s">
        <v>122</v>
      </c>
      <c r="I79" s="7">
        <v>1183.1199999999999</v>
      </c>
      <c r="J79" s="10" t="s">
        <v>151</v>
      </c>
    </row>
    <row r="80" spans="1:10" ht="81.599999999999994" customHeight="1" x14ac:dyDescent="0.3">
      <c r="A80" s="5" t="s">
        <v>152</v>
      </c>
      <c r="B80" s="6">
        <v>8230</v>
      </c>
      <c r="C80" s="7">
        <v>1000</v>
      </c>
      <c r="D80" s="8">
        <v>288</v>
      </c>
      <c r="E80" s="8">
        <v>976</v>
      </c>
      <c r="F80" s="15">
        <v>24</v>
      </c>
      <c r="G80" s="13"/>
      <c r="H80" s="9" t="s">
        <v>153</v>
      </c>
      <c r="I80" s="7">
        <v>1000</v>
      </c>
      <c r="J80" s="10"/>
    </row>
    <row r="81" spans="1:10" ht="69.599999999999994" customHeight="1" x14ac:dyDescent="0.3">
      <c r="A81" s="5" t="s">
        <v>154</v>
      </c>
      <c r="B81" s="6">
        <v>7620</v>
      </c>
      <c r="C81" s="7">
        <v>629</v>
      </c>
      <c r="D81" s="8">
        <v>229</v>
      </c>
      <c r="E81" s="8">
        <v>264</v>
      </c>
      <c r="F81" s="15">
        <v>365</v>
      </c>
      <c r="G81" s="13"/>
      <c r="H81" s="9" t="s">
        <v>155</v>
      </c>
      <c r="I81" s="7">
        <f>SUM(I82:I84)</f>
        <v>1076</v>
      </c>
      <c r="J81" s="10"/>
    </row>
    <row r="82" spans="1:10" ht="28.8" hidden="1" outlineLevel="1" x14ac:dyDescent="0.3">
      <c r="A82" s="12" t="s">
        <v>156</v>
      </c>
      <c r="B82" s="13" t="s">
        <v>15</v>
      </c>
      <c r="C82" s="14">
        <v>0</v>
      </c>
      <c r="D82" s="15">
        <v>229</v>
      </c>
      <c r="E82" s="15">
        <v>229</v>
      </c>
      <c r="F82" s="15"/>
      <c r="G82" s="13"/>
      <c r="H82" s="9"/>
      <c r="I82" s="14">
        <v>261</v>
      </c>
      <c r="J82" s="10" t="s">
        <v>157</v>
      </c>
    </row>
    <row r="83" spans="1:10" ht="60" hidden="1" customHeight="1" outlineLevel="1" x14ac:dyDescent="0.3">
      <c r="A83" s="12" t="s">
        <v>158</v>
      </c>
      <c r="B83" s="13" t="s">
        <v>15</v>
      </c>
      <c r="C83" s="14">
        <v>0</v>
      </c>
      <c r="D83" s="15">
        <v>0</v>
      </c>
      <c r="E83" s="15">
        <v>0</v>
      </c>
      <c r="F83" s="15"/>
      <c r="G83" s="13"/>
      <c r="H83" s="9" t="s">
        <v>159</v>
      </c>
      <c r="I83" s="14">
        <v>780</v>
      </c>
      <c r="J83" s="10"/>
    </row>
    <row r="84" spans="1:10" ht="28.8" hidden="1" outlineLevel="1" x14ac:dyDescent="0.3">
      <c r="A84" s="12" t="s">
        <v>160</v>
      </c>
      <c r="B84" s="13" t="s">
        <v>15</v>
      </c>
      <c r="C84" s="14">
        <v>0</v>
      </c>
      <c r="D84" s="15">
        <v>0</v>
      </c>
      <c r="E84" s="15">
        <v>35</v>
      </c>
      <c r="F84" s="15"/>
      <c r="G84" s="13"/>
      <c r="H84" s="9"/>
      <c r="I84" s="14">
        <v>35</v>
      </c>
      <c r="J84" s="10" t="s">
        <v>161</v>
      </c>
    </row>
    <row r="85" spans="1:10" ht="78" customHeight="1" collapsed="1" thickBot="1" x14ac:dyDescent="0.35">
      <c r="A85" s="18" t="s">
        <v>162</v>
      </c>
      <c r="B85" s="19">
        <v>7521</v>
      </c>
      <c r="C85" s="20">
        <v>500</v>
      </c>
      <c r="D85" s="21">
        <v>1014.45</v>
      </c>
      <c r="E85" s="21">
        <v>1014.45</v>
      </c>
      <c r="F85" s="50">
        <v>-514.45000000000005</v>
      </c>
      <c r="G85" s="39"/>
      <c r="H85" s="79" t="s">
        <v>163</v>
      </c>
      <c r="I85" s="20">
        <v>2500</v>
      </c>
      <c r="J85" s="51" t="s">
        <v>164</v>
      </c>
    </row>
    <row r="86" spans="1:10" ht="15.6" thickTop="1" thickBot="1" x14ac:dyDescent="0.35">
      <c r="A86" s="23" t="s">
        <v>165</v>
      </c>
      <c r="B86" s="24" t="s">
        <v>15</v>
      </c>
      <c r="C86" s="52">
        <v>143645.41999999998</v>
      </c>
      <c r="D86" s="25">
        <v>119872.67</v>
      </c>
      <c r="E86" s="25">
        <v>147208.88285714283</v>
      </c>
      <c r="F86" s="26">
        <v>-3563.4628571428475</v>
      </c>
      <c r="G86" s="24"/>
      <c r="H86" s="53"/>
      <c r="I86" s="25">
        <f>I39+I44+I56+I58+I61+I69+I75+I76+I79+I80+I81+I85</f>
        <v>155035.07700000002</v>
      </c>
      <c r="J86" s="54"/>
    </row>
    <row r="87" spans="1:10" ht="15.6" thickTop="1" thickBot="1" x14ac:dyDescent="0.35">
      <c r="A87" s="55"/>
      <c r="B87" s="56"/>
      <c r="C87" s="57"/>
      <c r="D87" s="58"/>
      <c r="E87" s="58"/>
      <c r="F87" s="56"/>
      <c r="G87" s="56"/>
      <c r="H87" s="59"/>
      <c r="I87" s="57"/>
      <c r="J87" s="10"/>
    </row>
    <row r="88" spans="1:10" ht="15.6" thickTop="1" thickBot="1" x14ac:dyDescent="0.35">
      <c r="A88" s="80" t="s">
        <v>165</v>
      </c>
      <c r="B88" s="60"/>
      <c r="C88" s="61">
        <v>219842.06</v>
      </c>
      <c r="D88" s="83">
        <v>167082.47999999998</v>
      </c>
      <c r="E88" s="83">
        <v>194920.83285714284</v>
      </c>
      <c r="F88" s="27">
        <v>24921.227142857155</v>
      </c>
      <c r="G88" s="62"/>
      <c r="H88" s="63"/>
      <c r="I88" s="83">
        <f>I86+I35</f>
        <v>248094.19700000001</v>
      </c>
      <c r="J88" s="64"/>
    </row>
    <row r="89" spans="1:10" ht="15.6" thickTop="1" thickBot="1" x14ac:dyDescent="0.35">
      <c r="A89" s="65"/>
      <c r="B89" s="66"/>
      <c r="C89" s="67"/>
      <c r="D89" s="84"/>
      <c r="E89" s="85"/>
      <c r="F89" s="56"/>
      <c r="G89" s="56"/>
      <c r="H89" s="59"/>
      <c r="I89" s="57"/>
      <c r="J89" s="10"/>
    </row>
    <row r="90" spans="1:10" ht="15.6" thickTop="1" thickBot="1" x14ac:dyDescent="0.35">
      <c r="A90" s="80" t="s">
        <v>43</v>
      </c>
      <c r="B90" s="60"/>
      <c r="C90" s="61">
        <v>209728</v>
      </c>
      <c r="D90" s="83">
        <v>174015.66000000003</v>
      </c>
      <c r="E90" s="83">
        <v>212727.39428571428</v>
      </c>
      <c r="F90" s="27">
        <v>2999.3942857142829</v>
      </c>
      <c r="G90" s="62"/>
      <c r="H90" s="63"/>
      <c r="I90" s="83">
        <f>I16</f>
        <v>252279.24166666664</v>
      </c>
      <c r="J90" s="64"/>
    </row>
    <row r="91" spans="1:10" ht="15.6" thickTop="1" thickBot="1" x14ac:dyDescent="0.35">
      <c r="A91" s="65"/>
      <c r="B91" s="66"/>
      <c r="C91" s="67"/>
      <c r="D91" s="68"/>
      <c r="E91" s="58"/>
      <c r="F91" s="56"/>
      <c r="G91" s="56"/>
      <c r="H91" s="59"/>
      <c r="I91" s="57"/>
      <c r="J91" s="10"/>
    </row>
    <row r="92" spans="1:10" ht="30" thickTop="1" thickBot="1" x14ac:dyDescent="0.35">
      <c r="A92" s="81" t="s">
        <v>166</v>
      </c>
      <c r="B92" s="69"/>
      <c r="C92" s="70">
        <v>-10114.059999999998</v>
      </c>
      <c r="D92" s="82">
        <v>6933.1800000000512</v>
      </c>
      <c r="E92" s="82">
        <v>17806.56142857144</v>
      </c>
      <c r="F92" s="71"/>
      <c r="G92" s="62"/>
      <c r="H92" s="63"/>
      <c r="I92" s="72">
        <f>I90-I88</f>
        <v>4185.0446666666248</v>
      </c>
      <c r="J92" s="64"/>
    </row>
    <row r="93" spans="1:10" ht="15" thickTop="1" x14ac:dyDescent="0.3">
      <c r="A93" s="73" t="s">
        <v>167</v>
      </c>
      <c r="I93" s="76">
        <f>I86/2</f>
        <v>77517.53850000001</v>
      </c>
    </row>
  </sheetData>
  <conditionalFormatting sqref="F3:G16 F19:G35 F39:G86">
    <cfRule type="cellIs" dxfId="4" priority="3" operator="lessThan">
      <formula>0</formula>
    </cfRule>
  </conditionalFormatting>
  <conditionalFormatting sqref="F3:G17 F39:G92 F93:H1048576">
    <cfRule type="cellIs" dxfId="3" priority="4" operator="greaterThan">
      <formula>0</formula>
    </cfRule>
  </conditionalFormatting>
  <conditionalFormatting sqref="F19:G36">
    <cfRule type="cellIs" dxfId="2" priority="5" operator="greaterThan">
      <formula>0</formula>
    </cfRule>
  </conditionalFormatting>
  <conditionalFormatting sqref="F88:G88">
    <cfRule type="cellIs" dxfId="1" priority="1" operator="lessThan">
      <formula>0</formula>
    </cfRule>
  </conditionalFormatting>
  <conditionalFormatting sqref="F90:G90">
    <cfRule type="cellIs" dxfId="0" priority="2" operator="lessThan">
      <formula>0</formula>
    </cfRule>
  </conditionalFormatting>
  <conditionalFormatting sqref="H93:H1048576 F3:F17 F19:F36 F39:F104857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24-25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Barker | NADP</dc:creator>
  <cp:lastModifiedBy>Amy Barker | NADP</cp:lastModifiedBy>
  <dcterms:created xsi:type="dcterms:W3CDTF">2024-03-14T10:11:44Z</dcterms:created>
  <dcterms:modified xsi:type="dcterms:W3CDTF">2024-03-14T10:30:58Z</dcterms:modified>
</cp:coreProperties>
</file>